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<sst xmlns="http://schemas.openxmlformats.org/spreadsheetml/2006/main" count="95" uniqueCount="74">
  <si>
    <t>Lillåpokalen 2018, Singel</t>
  </si>
  <si>
    <t>Grupp 1</t>
  </si>
  <si>
    <t>Grupp 4</t>
  </si>
  <si>
    <t>Erik Wiren</t>
  </si>
  <si>
    <t>D. Fågerström</t>
  </si>
  <si>
    <t>Carl Bergudden</t>
  </si>
  <si>
    <t>S12 - Lör 10:00</t>
  </si>
  <si>
    <t>Fredrik Wiren</t>
  </si>
  <si>
    <t>Henrik Eriksson</t>
  </si>
  <si>
    <t>S1 - Fre 18:00</t>
  </si>
  <si>
    <t>Karl Buskqvist</t>
  </si>
  <si>
    <t xml:space="preserve">Grupp 2 </t>
  </si>
  <si>
    <t>Vesa Matikainen</t>
  </si>
  <si>
    <t>Fredrik Trygg</t>
  </si>
  <si>
    <t>Fredrik Åström</t>
  </si>
  <si>
    <t>Håkan Lindblom</t>
  </si>
  <si>
    <t>S20 - Lör 16:30</t>
  </si>
  <si>
    <t>Tyran</t>
  </si>
  <si>
    <t>Stefan Bergström</t>
  </si>
  <si>
    <t>S2 - Fre 18:00</t>
  </si>
  <si>
    <t>Wester</t>
  </si>
  <si>
    <t>Peter Nordin</t>
  </si>
  <si>
    <t>Thomas Lindin</t>
  </si>
  <si>
    <t>S13 - Lör 13:00</t>
  </si>
  <si>
    <t xml:space="preserve">Grupp 3 </t>
  </si>
  <si>
    <t>Grupp 5</t>
  </si>
  <si>
    <t>Jonas Ohlin</t>
  </si>
  <si>
    <t>S3 - Fre 18:00</t>
  </si>
  <si>
    <t>S24 - Sön 10:00</t>
  </si>
  <si>
    <t>Bosse</t>
  </si>
  <si>
    <t>Gunilla Lindblom</t>
  </si>
  <si>
    <t>Tero</t>
  </si>
  <si>
    <t>Lagerqvist</t>
  </si>
  <si>
    <t>Ola Andersson</t>
  </si>
  <si>
    <t>Ola Lundgren</t>
  </si>
  <si>
    <t>Micke Eklöf</t>
  </si>
  <si>
    <t>S14 - Lör 13:00</t>
  </si>
  <si>
    <t>Jimmy</t>
  </si>
  <si>
    <t>Vesa</t>
  </si>
  <si>
    <t>Johan Lundell</t>
  </si>
  <si>
    <t>Uffe</t>
  </si>
  <si>
    <t>Daniel Fagerström</t>
  </si>
  <si>
    <t>S21 - Lör 17:00</t>
  </si>
  <si>
    <t>Micke Karlsson</t>
  </si>
  <si>
    <t>S4 - Fre 19:00</t>
  </si>
  <si>
    <t>S15 - Lör 15:00</t>
  </si>
  <si>
    <t>Handicap regler</t>
  </si>
  <si>
    <t>Jimmy Andersson</t>
  </si>
  <si>
    <t>1 grupp</t>
  </si>
  <si>
    <t>(+15)</t>
  </si>
  <si>
    <t>S5 - Fre 19:00</t>
  </si>
  <si>
    <t xml:space="preserve">2 grupper </t>
  </si>
  <si>
    <t>(+15) (-15)</t>
  </si>
  <si>
    <t>S26 - Sön 12:00</t>
  </si>
  <si>
    <t>3 grupper</t>
  </si>
  <si>
    <t>(+15) (-30)</t>
  </si>
  <si>
    <t>4 grupper</t>
  </si>
  <si>
    <t>(+15) (-40)</t>
  </si>
  <si>
    <t>S16 - Lör 15:00</t>
  </si>
  <si>
    <t>S6 - Fre 19:00</t>
  </si>
  <si>
    <t>Tero Kinnunen</t>
  </si>
  <si>
    <t>S22 - Lör 17:00</t>
  </si>
  <si>
    <t>S7 - Fre 20:00</t>
  </si>
  <si>
    <t>Bosse Adolfsson</t>
  </si>
  <si>
    <t>S17 - Lör 15:00</t>
  </si>
  <si>
    <t>S8 - Fre 20:00</t>
  </si>
  <si>
    <t>S25 - Sön 10:00</t>
  </si>
  <si>
    <t>S9 - Fre 20:00</t>
  </si>
  <si>
    <t>S18 - Lör 16:00</t>
  </si>
  <si>
    <t>S10 - Lör 9:00</t>
  </si>
  <si>
    <t>S23 - Lör 18:00</t>
  </si>
  <si>
    <t>Fredrik Lagerqvist</t>
  </si>
  <si>
    <t>S11 - Lör 10:00</t>
  </si>
  <si>
    <t>S19 - Lör 16:00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</si>
</sst>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"/>
  </numFmts>
  <fonts count="8">
    <font>
      <sz val="10.0"/>
      <color rgb="FF000000"/>
      <name val="Arial"/>
    </font>
    <font>
      <name val="Arial"/>
    </font>
    <font/>
    <font>
      <b/>
      <sz val="18.0"/>
      <name val="Arial"/>
    </font>
    <font>
      <b/>
    </font>
    <font>
      <b/>
      <name val="Arial"/>
    </font>
    <font>
      <b/>
      <color rgb="FF000000"/>
      <name val="Arial"/>
    </font>
    <font>
      <sz val="8.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0B5394"/>
        <bgColor rgb="FF0B5394"/>
      </patternFill>
    </fill>
  </fills>
  <borders count="2">
    <border/>
    <border>
      <right/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vertical="bottom"/>
    </xf>
    <xf borderId="0" fillId="0" fontId="1" numFmtId="0" xfId="0" applyAlignment="1" applyFont="1">
      <alignment horizontal="center" vertical="bottom"/>
    </xf>
    <xf borderId="0" fillId="0" fontId="1" numFmtId="0" xfId="0" applyAlignment="1" applyFont="1">
      <alignment horizontal="center" readingOrder="0" vertical="bottom"/>
    </xf>
    <xf borderId="0" fillId="0" fontId="2" numFmtId="0" xfId="0" applyAlignment="1" applyFont="1">
      <alignment horizontal="center"/>
    </xf>
    <xf borderId="0" fillId="0" fontId="3" numFmtId="0" xfId="0" applyAlignment="1" applyFont="1">
      <alignment horizontal="center" readingOrder="0" vertical="bottom"/>
    </xf>
    <xf borderId="0" fillId="0" fontId="4" numFmtId="0" xfId="0" applyAlignment="1" applyFont="1">
      <alignment horizontal="center" readingOrder="0"/>
    </xf>
    <xf borderId="0" fillId="3" fontId="5" numFmtId="0" xfId="0" applyAlignment="1" applyFill="1" applyFont="1">
      <alignment horizontal="center" readingOrder="0" vertical="bottom"/>
    </xf>
    <xf borderId="0" fillId="4" fontId="1" numFmtId="0" xfId="0" applyAlignment="1" applyFill="1" applyFont="1">
      <alignment horizontal="center" vertical="bottom"/>
    </xf>
    <xf borderId="0" fillId="0" fontId="2" numFmtId="0" xfId="0" applyAlignment="1" applyFont="1">
      <alignment horizontal="center" readingOrder="0"/>
    </xf>
    <xf borderId="0" fillId="3" fontId="6" numFmtId="0" xfId="0" applyAlignment="1" applyFont="1">
      <alignment horizontal="center" readingOrder="0" vertical="bottom"/>
    </xf>
    <xf borderId="0" fillId="3" fontId="5" numFmtId="0" xfId="0" applyAlignment="1" applyFont="1">
      <alignment horizontal="center" vertical="bottom"/>
    </xf>
    <xf borderId="0" fillId="2" fontId="1" numFmtId="0" xfId="0" applyAlignment="1" applyFont="1">
      <alignment horizontal="center" readingOrder="0" vertical="bottom"/>
    </xf>
    <xf borderId="0" fillId="0" fontId="7" numFmtId="0" xfId="0" applyAlignment="1" applyFont="1">
      <alignment horizontal="center" vertical="bottom"/>
    </xf>
    <xf borderId="0" fillId="0" fontId="7" numFmtId="164" xfId="0" applyAlignment="1" applyFont="1" applyNumberFormat="1">
      <alignment horizontal="center" vertical="bottom"/>
    </xf>
    <xf borderId="0" fillId="2" fontId="1" numFmtId="164" xfId="0" applyAlignment="1" applyFont="1" applyNumberFormat="1">
      <alignment horizontal="center" vertical="bottom"/>
    </xf>
    <xf borderId="0" fillId="0" fontId="5" numFmtId="0" xfId="0" applyAlignment="1" applyFont="1">
      <alignment horizontal="center" vertical="bottom"/>
    </xf>
    <xf borderId="0" fillId="0" fontId="1" numFmtId="164" xfId="0" applyAlignment="1" applyFont="1" applyNumberFormat="1">
      <alignment horizontal="center" vertical="bottom"/>
    </xf>
    <xf borderId="0" fillId="0" fontId="5" numFmtId="164" xfId="0" applyAlignment="1" applyFont="1" applyNumberFormat="1">
      <alignment horizontal="center" vertical="bottom"/>
    </xf>
    <xf borderId="1" fillId="3" fontId="5" numFmtId="0" xfId="0" applyAlignment="1" applyBorder="1" applyFont="1">
      <alignment horizontal="center" shrinkToFit="0" vertical="bottom" wrapText="0"/>
    </xf>
    <xf borderId="1" fillId="4" fontId="1" numFmtId="0" xfId="0" applyAlignment="1" applyBorder="1" applyFont="1">
      <alignment horizontal="center" vertical="bottom"/>
    </xf>
    <xf borderId="0" fillId="0" fontId="2" numFmtId="164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.0"/>
    <col customWidth="1" min="2" max="2" width="26.63"/>
    <col customWidth="1" min="3" max="3" width="1.5"/>
    <col customWidth="1" min="4" max="4" width="24.0"/>
    <col customWidth="1" min="5" max="5" width="1.88"/>
    <col customWidth="1" min="6" max="6" width="22.88"/>
    <col customWidth="1" min="7" max="7" width="1.25"/>
    <col customWidth="1" min="8" max="8" width="25.0"/>
    <col customWidth="1" min="9" max="9" width="1.25"/>
    <col customWidth="1" min="10" max="10" width="24.13"/>
    <col customWidth="1" min="11" max="11" width="1.5"/>
    <col customWidth="1" min="12" max="12" width="24.88"/>
    <col customWidth="1" min="17" max="17" width="14.13"/>
  </cols>
  <sheetData>
    <row r="1">
      <c r="A1" s="1"/>
      <c r="B1" s="1"/>
      <c r="C1" s="1"/>
      <c r="D1" s="2"/>
      <c r="E1" s="2"/>
      <c r="F1" s="3"/>
      <c r="G1" s="2"/>
      <c r="H1" s="2"/>
      <c r="I1" s="2"/>
      <c r="J1" s="2"/>
      <c r="K1" s="2"/>
      <c r="L1" s="2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1"/>
      <c r="B2" s="1"/>
      <c r="C2" s="1"/>
      <c r="D2" s="5" t="s">
        <v>0</v>
      </c>
      <c r="E2" s="2"/>
      <c r="F2" s="2"/>
      <c r="G2" s="2"/>
      <c r="H2" s="2"/>
      <c r="I2" s="2"/>
      <c r="J2" s="2"/>
      <c r="K2" s="2"/>
      <c r="L2" s="2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1"/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1"/>
      <c r="B4" s="1"/>
      <c r="C4" s="1"/>
      <c r="D4" s="2"/>
      <c r="E4" s="2"/>
      <c r="F4" s="2"/>
      <c r="G4" s="2"/>
      <c r="H4" s="2"/>
      <c r="I4" s="2"/>
      <c r="J4" s="2"/>
      <c r="K4" s="2"/>
      <c r="L4" s="2"/>
      <c r="M4" s="6" t="s">
        <v>1</v>
      </c>
      <c r="N4" s="4"/>
      <c r="O4" s="6" t="s">
        <v>2</v>
      </c>
      <c r="P4" s="4"/>
      <c r="S4" s="4"/>
      <c r="T4" s="4"/>
      <c r="U4" s="4"/>
      <c r="V4" s="4"/>
      <c r="W4" s="4"/>
      <c r="X4" s="4"/>
      <c r="Y4" s="4"/>
      <c r="Z4" s="4"/>
    </row>
    <row r="5">
      <c r="A5" s="1"/>
      <c r="B5" s="1"/>
      <c r="C5" s="1"/>
      <c r="D5" s="7" t="s">
        <v>3</v>
      </c>
      <c r="E5" s="8"/>
      <c r="F5" s="2"/>
      <c r="G5" s="2"/>
      <c r="H5" s="2"/>
      <c r="I5" s="2"/>
      <c r="J5" s="2"/>
      <c r="K5" s="2"/>
      <c r="L5" s="2"/>
      <c r="M5" s="9" t="s">
        <v>3</v>
      </c>
      <c r="N5" s="4"/>
      <c r="O5" s="9" t="s">
        <v>4</v>
      </c>
      <c r="P5" s="4"/>
      <c r="S5" s="4"/>
      <c r="T5" s="4"/>
      <c r="U5" s="4"/>
      <c r="V5" s="4"/>
      <c r="W5" s="4"/>
      <c r="X5" s="4"/>
      <c r="Y5" s="4"/>
      <c r="Z5" s="4"/>
    </row>
    <row r="6">
      <c r="A6" s="1"/>
      <c r="B6" s="10" t="s">
        <v>5</v>
      </c>
      <c r="C6" s="8"/>
      <c r="D6" s="3" t="s">
        <v>6</v>
      </c>
      <c r="E6" s="8"/>
      <c r="F6" s="11" t="str">
        <f>IFERROR(__xludf.DUMMYFUNCTION("importRange(""https://docs.google.com/spreadsheets/d/1Kkdoldcn3OLRzsTUaeyl2GWSMAePDgP4cOLe-rfehG8/edit"", ""S!B13"")"),"E Wiren")</f>
        <v>E Wiren</v>
      </c>
      <c r="G6" s="8"/>
      <c r="H6" s="2"/>
      <c r="I6" s="2"/>
      <c r="J6" s="2"/>
      <c r="K6" s="2"/>
      <c r="L6" s="2"/>
      <c r="M6" s="9" t="s">
        <v>7</v>
      </c>
      <c r="N6" s="4"/>
      <c r="O6" s="9" t="s">
        <v>8</v>
      </c>
      <c r="P6" s="4"/>
      <c r="S6" s="4"/>
      <c r="T6" s="4"/>
      <c r="U6" s="4"/>
      <c r="V6" s="4"/>
      <c r="W6" s="4"/>
      <c r="X6" s="4"/>
      <c r="Y6" s="4"/>
      <c r="Z6" s="4"/>
    </row>
    <row r="7">
      <c r="A7" s="12"/>
      <c r="B7" s="3" t="s">
        <v>9</v>
      </c>
      <c r="C7" s="8"/>
      <c r="D7" s="7" t="str">
        <f>IFERROR(__xludf.DUMMYFUNCTION("importRange(""https://docs.google.com/spreadsheets/d/1Kkdoldcn3OLRzsTUaeyl2GWSMAePDgP4cOLe-rfehG8/edit"", ""S!B2"")
"),"K Buskqvist")</f>
        <v>K Buskqvist</v>
      </c>
      <c r="E7" s="8"/>
      <c r="F7" s="13" t="str">
        <f>IFERROR(__xludf.DUMMYFUNCTION("importRange(""https://docs.google.com/spreadsheets/d/1Kkdoldcn3OLRzsTUaeyl2GWSMAePDgP4cOLe-rfehG8/edit"", ""S!C13"")"),"8-7 (7-2)")</f>
        <v>8-7 (7-2)</v>
      </c>
      <c r="G7" s="8"/>
      <c r="H7" s="2"/>
      <c r="I7" s="2"/>
      <c r="J7" s="2"/>
      <c r="K7" s="2"/>
      <c r="L7" s="2"/>
      <c r="M7" s="4"/>
      <c r="N7" s="4"/>
      <c r="O7" s="9" t="s">
        <v>10</v>
      </c>
      <c r="P7" s="4"/>
      <c r="S7" s="4"/>
      <c r="T7" s="4"/>
      <c r="U7" s="4"/>
      <c r="V7" s="4"/>
      <c r="W7" s="4"/>
      <c r="X7" s="4"/>
      <c r="Y7" s="4"/>
      <c r="Z7" s="4"/>
    </row>
    <row r="8">
      <c r="A8" s="1"/>
      <c r="B8" s="7" t="s">
        <v>10</v>
      </c>
      <c r="C8" s="8"/>
      <c r="D8" s="14">
        <f>IFERROR(__xludf.DUMMYFUNCTION("importRange(""https://docs.google.com/spreadsheets/d/1Kkdoldcn3OLRzsTUaeyl2GWSMAePDgP4cOLe-rfehG8/edit"", ""S!C2"")"),43318.0)</f>
        <v>43318</v>
      </c>
      <c r="E8" s="2"/>
      <c r="F8" s="2"/>
      <c r="G8" s="8"/>
      <c r="H8" s="2"/>
      <c r="I8" s="1"/>
      <c r="J8" s="2"/>
      <c r="K8" s="2"/>
      <c r="L8" s="2"/>
      <c r="M8" s="6" t="s">
        <v>11</v>
      </c>
      <c r="N8" s="4"/>
      <c r="O8" s="9" t="s">
        <v>12</v>
      </c>
      <c r="P8" s="4"/>
      <c r="S8" s="4"/>
      <c r="T8" s="4"/>
      <c r="U8" s="4"/>
      <c r="V8" s="4"/>
      <c r="W8" s="4"/>
      <c r="X8" s="4"/>
      <c r="Y8" s="4"/>
      <c r="Z8" s="4"/>
    </row>
    <row r="9">
      <c r="A9" s="12"/>
      <c r="B9" s="1"/>
      <c r="C9" s="1"/>
      <c r="D9" s="1"/>
      <c r="E9" s="1"/>
      <c r="F9" s="1"/>
      <c r="G9" s="8"/>
      <c r="H9" s="11" t="str">
        <f>IFERROR(__xludf.DUMMYFUNCTION("importRange(""https://docs.google.com/spreadsheets/d/1Kkdoldcn3OLRzsTUaeyl2GWSMAePDgP4cOLe-rfehG8/edit"", ""S!B21"")"),"E Wiren")</f>
        <v>E Wiren</v>
      </c>
      <c r="I9" s="8"/>
      <c r="J9" s="2"/>
      <c r="K9" s="2"/>
      <c r="L9" s="2"/>
      <c r="M9" s="9" t="s">
        <v>13</v>
      </c>
      <c r="N9" s="4"/>
      <c r="O9" s="9" t="s">
        <v>14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1"/>
      <c r="B10" s="7" t="s">
        <v>15</v>
      </c>
      <c r="C10" s="8"/>
      <c r="D10" s="2"/>
      <c r="E10" s="1"/>
      <c r="F10" s="12" t="s">
        <v>16</v>
      </c>
      <c r="G10" s="8"/>
      <c r="H10" s="14">
        <f>IFERROR(__xludf.DUMMYFUNCTION("importRange(""https://docs.google.com/spreadsheets/d/1Kkdoldcn3OLRzsTUaeyl2GWSMAePDgP4cOLe-rfehG8/edit"", ""S!C21"")"),43315.0)</f>
        <v>43315</v>
      </c>
      <c r="I10" s="8"/>
      <c r="J10" s="2"/>
      <c r="K10" s="2"/>
      <c r="L10" s="2"/>
      <c r="M10" s="9" t="s">
        <v>17</v>
      </c>
      <c r="N10" s="4"/>
      <c r="O10" s="9" t="s">
        <v>18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1"/>
      <c r="B11" s="3" t="s">
        <v>19</v>
      </c>
      <c r="C11" s="8"/>
      <c r="D11" s="11" t="str">
        <f>IFERROR(__xludf.DUMMYFUNCTION("importRange(""https://docs.google.com/spreadsheets/d/1Kkdoldcn3OLRzsTUaeyl2GWSMAePDgP4cOLe-rfehG8/edit"", ""S!B3"")
"),"H Lindblom")</f>
        <v>H Lindblom</v>
      </c>
      <c r="E11" s="8"/>
      <c r="F11" s="1"/>
      <c r="G11" s="8"/>
      <c r="H11" s="2"/>
      <c r="I11" s="8"/>
      <c r="J11" s="2"/>
      <c r="K11" s="2"/>
      <c r="L11" s="2"/>
      <c r="M11" s="9" t="s">
        <v>20</v>
      </c>
      <c r="N11" s="4"/>
      <c r="O11" s="9" t="s">
        <v>21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1"/>
      <c r="B12" s="7" t="s">
        <v>22</v>
      </c>
      <c r="C12" s="8"/>
      <c r="D12" s="1" t="str">
        <f>IFERROR(__xludf.DUMMYFUNCTION("importRange(""https://docs.google.com/spreadsheets/d/1Kkdoldcn3OLRzsTUaeyl2GWSMAePDgP4cOLe-rfehG8/edit"", ""S!C3"")"),"8-0")</f>
        <v>8-0</v>
      </c>
      <c r="E12" s="8"/>
      <c r="F12" s="1"/>
      <c r="G12" s="8"/>
      <c r="H12" s="2"/>
      <c r="I12" s="8"/>
      <c r="J12" s="2"/>
      <c r="K12" s="2"/>
      <c r="L12" s="2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1"/>
      <c r="B13" s="1"/>
      <c r="C13" s="1"/>
      <c r="D13" s="9" t="s">
        <v>23</v>
      </c>
      <c r="E13" s="8"/>
      <c r="F13" s="11" t="str">
        <f>IFERROR(__xludf.DUMMYFUNCTION("importRange(""https://docs.google.com/spreadsheets/d/1Kkdoldcn3OLRzsTUaeyl2GWSMAePDgP4cOLe-rfehG8/edit"", ""S!B14"")"),"H Lindblom")</f>
        <v>H Lindblom</v>
      </c>
      <c r="G13" s="8"/>
      <c r="H13" s="2"/>
      <c r="I13" s="8"/>
      <c r="K13" s="2"/>
      <c r="L13" s="2"/>
      <c r="M13" s="6" t="s">
        <v>24</v>
      </c>
      <c r="N13" s="4"/>
      <c r="O13" s="6" t="s">
        <v>25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1"/>
      <c r="B14" s="7" t="s">
        <v>20</v>
      </c>
      <c r="C14" s="8"/>
      <c r="D14" s="1"/>
      <c r="E14" s="8"/>
      <c r="F14" s="15">
        <f>IFERROR(__xludf.DUMMYFUNCTION("importRange(""https://docs.google.com/spreadsheets/d/1Kkdoldcn3OLRzsTUaeyl2GWSMAePDgP4cOLe-rfehG8/edit"", ""S!C14"")"),43315.0)</f>
        <v>43315</v>
      </c>
      <c r="G14" s="1"/>
      <c r="H14" s="1"/>
      <c r="I14" s="8"/>
      <c r="J14" s="13"/>
      <c r="K14" s="2"/>
      <c r="L14" s="2"/>
      <c r="M14" s="3" t="s">
        <v>5</v>
      </c>
      <c r="N14" s="2"/>
      <c r="O14" s="9" t="s">
        <v>26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1"/>
      <c r="B15" s="3" t="s">
        <v>27</v>
      </c>
      <c r="C15" s="8"/>
      <c r="D15" s="11" t="str">
        <f>IFERROR(__xludf.DUMMYFUNCTION("importRange(""https://docs.google.com/spreadsheets/d/1Kkdoldcn3OLRzsTUaeyl2GWSMAePDgP4cOLe-rfehG8/edit"", ""S!B4"")"),"Wester")</f>
        <v>Wester</v>
      </c>
      <c r="E15" s="8"/>
      <c r="F15" s="1"/>
      <c r="G15" s="1"/>
      <c r="H15" s="12" t="s">
        <v>28</v>
      </c>
      <c r="I15" s="8"/>
      <c r="J15" s="11" t="str">
        <f>IFERROR(__xludf.DUMMYFUNCTION("importRange(""https://docs.google.com/spreadsheets/d/1Kkdoldcn3OLRzsTUaeyl2GWSMAePDgP4cOLe-rfehG8/edit"", ""S!B25"")"),"Tyresgård")</f>
        <v>Tyresgård</v>
      </c>
      <c r="K15" s="8"/>
      <c r="L15" s="2"/>
      <c r="M15" s="9" t="s">
        <v>29</v>
      </c>
      <c r="N15" s="4"/>
      <c r="O15" s="9" t="s">
        <v>30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1"/>
      <c r="B16" s="7" t="s">
        <v>26</v>
      </c>
      <c r="C16" s="8"/>
      <c r="D16" s="15">
        <f>IFERROR(__xludf.DUMMYFUNCTION("importRange(""https://docs.google.com/spreadsheets/d/1Kkdoldcn3OLRzsTUaeyl2GWSMAePDgP4cOLe-rfehG8/edit"", ""S!C4"")"),43313.0)</f>
        <v>43313</v>
      </c>
      <c r="E16" s="1"/>
      <c r="F16" s="1"/>
      <c r="G16" s="1"/>
      <c r="H16" s="1"/>
      <c r="I16" s="8"/>
      <c r="J16" s="13" t="str">
        <f>IFERROR(__xludf.DUMMYFUNCTION("importRange(""https://docs.google.com/spreadsheets/d/1Kkdoldcn3OLRzsTUaeyl2GWSMAePDgP4cOLe-rfehG8/edit"", ""S!C25"")"),"8-7(5)")</f>
        <v>8-7(5)</v>
      </c>
      <c r="K16" s="8"/>
      <c r="L16" s="2"/>
      <c r="M16" s="9" t="s">
        <v>31</v>
      </c>
      <c r="N16" s="4"/>
      <c r="O16" s="9" t="s">
        <v>22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1"/>
      <c r="B17" s="1"/>
      <c r="C17" s="1"/>
      <c r="D17" s="4"/>
      <c r="E17" s="4"/>
      <c r="F17" s="1"/>
      <c r="G17" s="1"/>
      <c r="H17" s="1"/>
      <c r="I17" s="8"/>
      <c r="J17" s="2"/>
      <c r="K17" s="8"/>
      <c r="L17" s="2"/>
      <c r="M17" s="9" t="s">
        <v>32</v>
      </c>
      <c r="N17" s="4"/>
      <c r="O17" s="9" t="s">
        <v>33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1"/>
      <c r="B18" s="1"/>
      <c r="C18" s="1"/>
      <c r="D18" s="7" t="s">
        <v>17</v>
      </c>
      <c r="E18" s="8"/>
      <c r="F18" s="1"/>
      <c r="G18" s="1"/>
      <c r="H18" s="1"/>
      <c r="I18" s="8"/>
      <c r="J18" s="2"/>
      <c r="K18" s="8"/>
      <c r="L18" s="2"/>
      <c r="M18" s="9" t="s">
        <v>34</v>
      </c>
      <c r="N18" s="4"/>
      <c r="O18" s="9" t="s">
        <v>35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1"/>
      <c r="B19" s="16"/>
      <c r="C19" s="2"/>
      <c r="D19" s="12" t="s">
        <v>36</v>
      </c>
      <c r="E19" s="8"/>
      <c r="F19" s="11" t="str">
        <f>IFERROR(__xludf.DUMMYFUNCTION("importRange(""https://docs.google.com/spreadsheets/d/1Kkdoldcn3OLRzsTUaeyl2GWSMAePDgP4cOLe-rfehG8/edit"", ""S!B15"")"),"Tyresgård ")</f>
        <v>Tyresgård </v>
      </c>
      <c r="G19" s="8"/>
      <c r="H19" s="2"/>
      <c r="I19" s="8"/>
      <c r="J19" s="2"/>
      <c r="K19" s="8"/>
      <c r="L19" s="2"/>
      <c r="M19" s="9" t="s">
        <v>37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1"/>
      <c r="B20" s="2"/>
      <c r="C20" s="2"/>
      <c r="D20" s="7" t="s">
        <v>38</v>
      </c>
      <c r="E20" s="8"/>
      <c r="F20" s="15">
        <f>IFERROR(__xludf.DUMMYFUNCTION("importRange(""https://docs.google.com/spreadsheets/d/1Kkdoldcn3OLRzsTUaeyl2GWSMAePDgP4cOLe-rfehG8/edit"", ""S!C15"")"),43314.0)</f>
        <v>43314</v>
      </c>
      <c r="G20" s="8"/>
      <c r="H20" s="2"/>
      <c r="I20" s="8"/>
      <c r="J20" s="2"/>
      <c r="K20" s="8"/>
      <c r="L20" s="2"/>
      <c r="M20" s="9" t="s">
        <v>39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>
      <c r="A21" s="1"/>
      <c r="B21" s="1"/>
      <c r="C21" s="1"/>
      <c r="D21" s="1"/>
      <c r="E21" s="1"/>
      <c r="F21" s="1"/>
      <c r="G21" s="8"/>
      <c r="H21" s="4"/>
      <c r="I21" s="8"/>
      <c r="J21" s="2"/>
      <c r="K21" s="8"/>
      <c r="L21" s="2"/>
      <c r="M21" s="9" t="s">
        <v>40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>
      <c r="A22" s="1"/>
      <c r="B22" s="7" t="s">
        <v>41</v>
      </c>
      <c r="C22" s="8"/>
      <c r="D22" s="14"/>
      <c r="E22" s="1"/>
      <c r="F22" s="12" t="s">
        <v>42</v>
      </c>
      <c r="G22" s="8"/>
      <c r="H22" s="11" t="str">
        <f>IFERROR(__xludf.DUMMYFUNCTION("importRange(""https://docs.google.com/spreadsheets/d/1Kkdoldcn3OLRzsTUaeyl2GWSMAePDgP4cOLe-rfehG8/edit"", ""S!B22"")"),"Tyresgård")</f>
        <v>Tyresgård</v>
      </c>
      <c r="I22" s="8"/>
      <c r="J22" s="2"/>
      <c r="K22" s="8"/>
      <c r="L22" s="2"/>
      <c r="M22" s="9" t="s">
        <v>43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>
      <c r="A23" s="1"/>
      <c r="B23" s="3" t="s">
        <v>44</v>
      </c>
      <c r="C23" s="8"/>
      <c r="D23" s="11" t="str">
        <f>IFERROR(__xludf.DUMMYFUNCTION("importRange(""https://docs.google.com/spreadsheets/d/1Kkdoldcn3OLRzsTUaeyl2GWSMAePDgP4cOLe-rfehG8/edit"", ""S!B5"")"),"Fagerström ")</f>
        <v>Fagerström </v>
      </c>
      <c r="E23" s="8"/>
      <c r="F23" s="1"/>
      <c r="G23" s="8"/>
      <c r="H23" s="17">
        <f>IFERROR(__xludf.DUMMYFUNCTION("importRange(""https://docs.google.com/spreadsheets/d/1Kkdoldcn3OLRzsTUaeyl2GWSMAePDgP4cOLe-rfehG8/edit"", ""S!C22"")"),43318.0)</f>
        <v>43318</v>
      </c>
      <c r="I23" s="2"/>
      <c r="J23" s="2"/>
      <c r="K23" s="8"/>
      <c r="L23" s="2"/>
      <c r="M23" s="9" t="s">
        <v>15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>
      <c r="A24" s="1"/>
      <c r="B24" s="7" t="s">
        <v>30</v>
      </c>
      <c r="C24" s="8"/>
      <c r="D24" s="17">
        <f>IFERROR(__xludf.DUMMYFUNCTION("importRange(""https://docs.google.com/spreadsheets/d/1Kkdoldcn3OLRzsTUaeyl2GWSMAePDgP4cOLe-rfehG8/edit"", ""S!C5"")"),43313.0)</f>
        <v>43313</v>
      </c>
      <c r="E24" s="8"/>
      <c r="F24" s="2"/>
      <c r="G24" s="8"/>
      <c r="H24" s="2"/>
      <c r="I24" s="2"/>
      <c r="J24" s="2"/>
      <c r="K24" s="8"/>
      <c r="L24" s="2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>
      <c r="A25" s="1"/>
      <c r="B25" s="1"/>
      <c r="C25" s="1"/>
      <c r="D25" s="9" t="s">
        <v>45</v>
      </c>
      <c r="E25" s="8"/>
      <c r="F25" s="11" t="str">
        <f>IFERROR(__xludf.DUMMYFUNCTION("importRange(""https://docs.google.com/spreadsheets/d/1Kkdoldcn3OLRzsTUaeyl2GWSMAePDgP4cOLe-rfehG8/edit"", ""S!B16"")"),"Fagerström")</f>
        <v>Fagerström</v>
      </c>
      <c r="G25" s="8"/>
      <c r="H25" s="2"/>
      <c r="I25" s="2"/>
      <c r="J25" s="2"/>
      <c r="K25" s="8"/>
      <c r="L25" s="2"/>
      <c r="M25" s="6" t="s">
        <v>46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>
      <c r="A26" s="1"/>
      <c r="B26" s="7" t="s">
        <v>47</v>
      </c>
      <c r="C26" s="8"/>
      <c r="D26" s="2"/>
      <c r="E26" s="8"/>
      <c r="F26" s="2" t="str">
        <f>IFERROR(__xludf.DUMMYFUNCTION("importRange(""https://docs.google.com/spreadsheets/d/1Kkdoldcn3OLRzsTUaeyl2GWSMAePDgP4cOLe-rfehG8/edit"", ""S!C16"")"),"8-7 (7-1)")</f>
        <v>8-7 (7-1)</v>
      </c>
      <c r="G26" s="1"/>
      <c r="H26" s="1"/>
      <c r="I26" s="1"/>
      <c r="J26" s="1"/>
      <c r="K26" s="8"/>
      <c r="L26" s="2"/>
      <c r="M26" s="9" t="s">
        <v>48</v>
      </c>
      <c r="N26" s="9" t="s">
        <v>49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>
      <c r="A27" s="1"/>
      <c r="B27" s="3" t="s">
        <v>50</v>
      </c>
      <c r="C27" s="8"/>
      <c r="D27" s="11" t="str">
        <f>IFERROR(__xludf.DUMMYFUNCTION("importRange(""https://docs.google.com/spreadsheets/d/1Kkdoldcn3OLRzsTUaeyl2GWSMAePDgP4cOLe-rfehG8/edit"", ""S!B6"")"),"J Andersson")</f>
        <v>J Andersson</v>
      </c>
      <c r="E27" s="8"/>
      <c r="F27" s="2"/>
      <c r="G27" s="1"/>
      <c r="H27" s="1"/>
      <c r="I27" s="1"/>
      <c r="J27" s="2"/>
      <c r="K27" s="8"/>
      <c r="L27" s="16"/>
      <c r="M27" s="9" t="s">
        <v>51</v>
      </c>
      <c r="N27" s="9" t="s">
        <v>52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>
      <c r="A28" s="1"/>
      <c r="B28" s="7" t="s">
        <v>14</v>
      </c>
      <c r="C28" s="8"/>
      <c r="D28" s="17">
        <f>IFERROR(__xludf.DUMMYFUNCTION("importRange(""https://docs.google.com/spreadsheets/d/1Kkdoldcn3OLRzsTUaeyl2GWSMAePDgP4cOLe-rfehG8/edit"", ""S!C6"")"),43314.0)</f>
        <v>43314</v>
      </c>
      <c r="E28" s="2"/>
      <c r="F28" s="2"/>
      <c r="G28" s="1"/>
      <c r="H28" s="1"/>
      <c r="I28" s="1"/>
      <c r="J28" s="3" t="s">
        <v>53</v>
      </c>
      <c r="K28" s="8"/>
      <c r="L28" s="11" t="str">
        <f>IFERROR(__xludf.DUMMYFUNCTION("importRange(""https://docs.google.com/spreadsheets/d/1Kkdoldcn3OLRzsTUaeyl2GWSMAePDgP4cOLe-rfehG8/edit"", ""S!B27"")"),"O Lundgren")</f>
        <v>O Lundgren</v>
      </c>
      <c r="M28" s="9" t="s">
        <v>54</v>
      </c>
      <c r="N28" s="9" t="s">
        <v>55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>
      <c r="A29" s="1"/>
      <c r="B29" s="1"/>
      <c r="C29" s="1"/>
      <c r="D29" s="2"/>
      <c r="E29" s="2"/>
      <c r="F29" s="2"/>
      <c r="G29" s="1"/>
      <c r="H29" s="1"/>
      <c r="I29" s="1"/>
      <c r="J29" s="2"/>
      <c r="K29" s="8"/>
      <c r="L29" s="18">
        <f>IFERROR(__xludf.DUMMYFUNCTION("importRange(""https://docs.google.com/spreadsheets/d/1Kkdoldcn3OLRzsTUaeyl2GWSMAePDgP4cOLe-rfehG8/edit"", ""S!C27"")"),43318.0)</f>
        <v>43318</v>
      </c>
      <c r="M29" s="9" t="s">
        <v>56</v>
      </c>
      <c r="N29" s="9" t="s">
        <v>57</v>
      </c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>
      <c r="A30" s="1"/>
      <c r="B30" s="1"/>
      <c r="C30" s="1"/>
      <c r="D30" s="7" t="s">
        <v>13</v>
      </c>
      <c r="E30" s="8"/>
      <c r="F30" s="2"/>
      <c r="G30" s="1"/>
      <c r="H30" s="1"/>
      <c r="I30" s="1"/>
      <c r="J30" s="1"/>
      <c r="K30" s="8"/>
      <c r="L30" s="13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>
      <c r="A31" s="1"/>
      <c r="B31" s="7" t="s">
        <v>34</v>
      </c>
      <c r="C31" s="8"/>
      <c r="D31" s="3" t="s">
        <v>58</v>
      </c>
      <c r="E31" s="8"/>
      <c r="F31" s="11" t="str">
        <f>IFERROR(__xludf.DUMMYFUNCTION("importRange(""https://docs.google.com/spreadsheets/d/1Kkdoldcn3OLRzsTUaeyl2GWSMAePDgP4cOLe-rfehG8/edit"", ""S!B17"")"),"O Lundgren")</f>
        <v>O Lundgren</v>
      </c>
      <c r="G31" s="8"/>
      <c r="H31" s="1"/>
      <c r="I31" s="1"/>
      <c r="J31" s="1"/>
      <c r="K31" s="8"/>
      <c r="L31" s="2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>
      <c r="A32" s="1"/>
      <c r="B32" s="3" t="s">
        <v>59</v>
      </c>
      <c r="C32" s="8"/>
      <c r="D32" s="11" t="str">
        <f>IFERROR(__xludf.DUMMYFUNCTION("importRange(""https://docs.google.com/spreadsheets/d/1Kkdoldcn3OLRzsTUaeyl2GWSMAePDgP4cOLe-rfehG8/edit"", ""S!B7"")"),"Lundgren")</f>
        <v>Lundgren</v>
      </c>
      <c r="E32" s="8"/>
      <c r="F32" s="17">
        <f>IFERROR(__xludf.DUMMYFUNCTION("importRange(""https://docs.google.com/spreadsheets/d/1Kkdoldcn3OLRzsTUaeyl2GWSMAePDgP4cOLe-rfehG8/edit"", ""S!C17"")"),43315.0)</f>
        <v>43315</v>
      </c>
      <c r="G32" s="8"/>
      <c r="H32" s="1"/>
      <c r="I32" s="1"/>
      <c r="J32" s="1"/>
      <c r="K32" s="8"/>
      <c r="L32" s="2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>
      <c r="A33" s="1"/>
      <c r="B33" s="7" t="s">
        <v>60</v>
      </c>
      <c r="C33" s="8"/>
      <c r="D33" s="13" t="str">
        <f>IFERROR(__xludf.DUMMYFUNCTION("importRange(""https://docs.google.com/spreadsheets/d/1Kkdoldcn3OLRzsTUaeyl2GWSMAePDgP4cOLe-rfehG8/edit"", ""S!C7"")"),"8-7(7-3)")</f>
        <v>8-7(7-3)</v>
      </c>
      <c r="E33" s="2"/>
      <c r="F33" s="2"/>
      <c r="G33" s="8"/>
      <c r="H33" s="1"/>
      <c r="I33" s="1"/>
      <c r="J33" s="1"/>
      <c r="K33" s="8"/>
      <c r="L33" s="2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>
      <c r="A34" s="1"/>
      <c r="B34" s="1"/>
      <c r="C34" s="1"/>
      <c r="D34" s="2"/>
      <c r="E34" s="1"/>
      <c r="F34" s="12" t="s">
        <v>61</v>
      </c>
      <c r="G34" s="8"/>
      <c r="H34" s="11" t="str">
        <f>IFERROR(__xludf.DUMMYFUNCTION("importRange(""https://docs.google.com/spreadsheets/d/1Kkdoldcn3OLRzsTUaeyl2GWSMAePDgP4cOLe-rfehG8/edit"", ""S!B23"")"),"O Lundgren")</f>
        <v>O Lundgren</v>
      </c>
      <c r="I34" s="8"/>
      <c r="J34" s="1"/>
      <c r="K34" s="8"/>
      <c r="L34" s="2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>
      <c r="A35" s="1"/>
      <c r="B35" s="7" t="s">
        <v>35</v>
      </c>
      <c r="C35" s="8"/>
      <c r="D35" s="13"/>
      <c r="E35" s="1"/>
      <c r="F35" s="1"/>
      <c r="G35" s="8"/>
      <c r="H35" s="14">
        <f>IFERROR(__xludf.DUMMYFUNCTION("importRange(""https://docs.google.com/spreadsheets/d/1Kkdoldcn3OLRzsTUaeyl2GWSMAePDgP4cOLe-rfehG8/edit"", ""S!C23"")"),43316.0)</f>
        <v>43316</v>
      </c>
      <c r="I35" s="8"/>
      <c r="J35" s="1"/>
      <c r="K35" s="8"/>
      <c r="L35" s="2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>
      <c r="A36" s="1"/>
      <c r="B36" s="3" t="s">
        <v>62</v>
      </c>
      <c r="C36" s="8"/>
      <c r="D36" s="11" t="str">
        <f>IFERROR(__xludf.DUMMYFUNCTION("importRange(""https://docs.google.com/spreadsheets/d/1Kkdoldcn3OLRzsTUaeyl2GWSMAePDgP4cOLe-rfehG8/edit"", ""S!B8"")"),"Adolfsson")</f>
        <v>Adolfsson</v>
      </c>
      <c r="E36" s="8"/>
      <c r="F36" s="2"/>
      <c r="G36" s="8"/>
      <c r="H36" s="2"/>
      <c r="I36" s="8"/>
      <c r="J36" s="2"/>
      <c r="K36" s="8"/>
      <c r="L36" s="2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>
      <c r="A37" s="1"/>
      <c r="B37" s="7" t="s">
        <v>63</v>
      </c>
      <c r="C37" s="8"/>
      <c r="D37" s="15">
        <f>IFERROR(__xludf.DUMMYFUNCTION("importRange(""https://docs.google.com/spreadsheets/d/1Kkdoldcn3OLRzsTUaeyl2GWSMAePDgP4cOLe-rfehG8/edit"", ""S!C8"")"),43313.0)</f>
        <v>43313</v>
      </c>
      <c r="E37" s="8"/>
      <c r="F37" s="4"/>
      <c r="G37" s="8"/>
      <c r="H37" s="2"/>
      <c r="I37" s="8"/>
      <c r="J37" s="2"/>
      <c r="K37" s="8"/>
      <c r="L37" s="2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>
      <c r="A38" s="1"/>
      <c r="B38" s="1"/>
      <c r="C38" s="1"/>
      <c r="D38" s="9" t="s">
        <v>64</v>
      </c>
      <c r="E38" s="8"/>
      <c r="F38" s="11" t="str">
        <f>IFERROR(__xludf.DUMMYFUNCTION("importRange(""https://docs.google.com/spreadsheets/d/1Kkdoldcn3OLRzsTUaeyl2GWSMAePDgP4cOLe-rfehG8/edit"", ""S!B18"")"),"M Karlsson")</f>
        <v>M Karlsson</v>
      </c>
      <c r="G38" s="8"/>
      <c r="H38" s="2"/>
      <c r="I38" s="8"/>
      <c r="J38" s="2"/>
      <c r="K38" s="8"/>
      <c r="L38" s="2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>
      <c r="A39" s="1"/>
      <c r="B39" s="7" t="s">
        <v>43</v>
      </c>
      <c r="C39" s="8"/>
      <c r="D39" s="2"/>
      <c r="E39" s="8"/>
      <c r="F39" s="2" t="str">
        <f>IFERROR(__xludf.DUMMYFUNCTION("importRange(""https://docs.google.com/spreadsheets/d/1Kkdoldcn3OLRzsTUaeyl2GWSMAePDgP4cOLe-rfehG8/edit"", ""S!C18"")"),"8-7 (7-3)")</f>
        <v>8-7 (7-3)</v>
      </c>
      <c r="G39" s="1"/>
      <c r="H39" s="1"/>
      <c r="I39" s="8"/>
      <c r="J39" s="16"/>
      <c r="K39" s="8"/>
      <c r="L39" s="2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>
      <c r="A40" s="1"/>
      <c r="B40" s="3" t="s">
        <v>65</v>
      </c>
      <c r="C40" s="8"/>
      <c r="D40" s="11" t="str">
        <f>IFERROR(__xludf.DUMMYFUNCTION("importRange(""https://docs.google.com/spreadsheets/d/1Kkdoldcn3OLRzsTUaeyl2GWSMAePDgP4cOLe-rfehG8/edit"", ""S!B9"")"),"M Karlsson")</f>
        <v>M Karlsson</v>
      </c>
      <c r="E40" s="8"/>
      <c r="F40" s="2"/>
      <c r="G40" s="1"/>
      <c r="H40" s="1"/>
      <c r="I40" s="8"/>
      <c r="J40" s="16"/>
      <c r="K40" s="8"/>
      <c r="L40" s="2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>
      <c r="A41" s="1"/>
      <c r="B41" s="7" t="s">
        <v>8</v>
      </c>
      <c r="C41" s="8"/>
      <c r="D41" s="17">
        <f>IFERROR(__xludf.DUMMYFUNCTION("importRange(""https://docs.google.com/spreadsheets/d/1Kkdoldcn3OLRzsTUaeyl2GWSMAePDgP4cOLe-rfehG8/edit"", ""S!C9"")"),43317.0)</f>
        <v>43317</v>
      </c>
      <c r="E41" s="2"/>
      <c r="F41" s="2"/>
      <c r="G41" s="1"/>
      <c r="H41" s="12" t="s">
        <v>66</v>
      </c>
      <c r="I41" s="8"/>
      <c r="J41" s="11" t="str">
        <f>IFERROR(__xludf.DUMMYFUNCTION("importRange(""https://docs.google.com/spreadsheets/d/1Kkdoldcn3OLRzsTUaeyl2GWSMAePDgP4cOLe-rfehG8/edit"", ""S!B26"")"),"O Lundgren")</f>
        <v>O Lundgren</v>
      </c>
      <c r="K41" s="8"/>
      <c r="L41" s="2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>
      <c r="A42" s="2"/>
      <c r="B42" s="2"/>
      <c r="C42" s="2"/>
      <c r="D42" s="16"/>
      <c r="E42" s="2"/>
      <c r="F42" s="2"/>
      <c r="G42" s="2"/>
      <c r="H42" s="2"/>
      <c r="I42" s="8"/>
      <c r="J42" s="14">
        <f>IFERROR(__xludf.DUMMYFUNCTION("importRange(""https://docs.google.com/spreadsheets/d/1Kkdoldcn3OLRzsTUaeyl2GWSMAePDgP4cOLe-rfehG8/edit"", ""S!C26"")"),43315.0)</f>
        <v>43315</v>
      </c>
      <c r="K42" s="2"/>
      <c r="L42" s="2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>
      <c r="A43" s="2"/>
      <c r="B43" s="7" t="s">
        <v>18</v>
      </c>
      <c r="C43" s="8"/>
      <c r="D43" s="16"/>
      <c r="E43" s="2"/>
      <c r="F43" s="2"/>
      <c r="G43" s="2"/>
      <c r="H43" s="2"/>
      <c r="I43" s="8"/>
      <c r="J43" s="14"/>
      <c r="K43" s="2"/>
      <c r="L43" s="2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>
      <c r="A44" s="2"/>
      <c r="B44" s="3" t="s">
        <v>67</v>
      </c>
      <c r="C44" s="8"/>
      <c r="D44" s="11" t="str">
        <f>IFERROR(__xludf.DUMMYFUNCTION("importRange(""https://docs.google.com/spreadsheets/d/1Kkdoldcn3OLRzsTUaeyl2GWSMAePDgP4cOLe-rfehG8/edit"", ""S!B10"")"),"U Söderqvist")</f>
        <v>U Söderqvist</v>
      </c>
      <c r="E44" s="8"/>
      <c r="F44" s="2"/>
      <c r="G44" s="2"/>
      <c r="H44" s="2"/>
      <c r="I44" s="8"/>
      <c r="J44" s="14"/>
      <c r="K44" s="2"/>
      <c r="L44" s="2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>
      <c r="A45" s="2"/>
      <c r="B45" s="7" t="s">
        <v>40</v>
      </c>
      <c r="C45" s="8"/>
      <c r="D45" s="16" t="str">
        <f>IFERROR(__xludf.DUMMYFUNCTION("importRange(""https://docs.google.com/spreadsheets/d/1Kkdoldcn3OLRzsTUaeyl2GWSMAePDgP4cOLe-rfehG8/edit"", ""S!C10"")"),"8-0")</f>
        <v>8-0</v>
      </c>
      <c r="E45" s="8"/>
      <c r="F45" s="2"/>
      <c r="G45" s="2"/>
      <c r="H45" s="2"/>
      <c r="I45" s="8"/>
      <c r="J45" s="14"/>
      <c r="K45" s="2"/>
      <c r="L45" s="2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>
      <c r="A46" s="1"/>
      <c r="B46" s="1"/>
      <c r="C46" s="1"/>
      <c r="D46" s="9" t="s">
        <v>68</v>
      </c>
      <c r="E46" s="8"/>
      <c r="F46" s="19" t="str">
        <f>IFERROR(__xludf.DUMMYFUNCTION("importRange(""https://docs.google.com/spreadsheets/d/1Kkdoldcn3OLRzsTUaeyl2GWSMAePDgP4cOLe-rfehG8/edit"", ""S!B19"")"),"J Lundell")</f>
        <v>J Lundell</v>
      </c>
      <c r="G46" s="8"/>
      <c r="H46" s="1"/>
      <c r="I46" s="8"/>
      <c r="J46" s="14"/>
      <c r="K46" s="2"/>
      <c r="L46" s="2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>
      <c r="A47" s="1"/>
      <c r="B47" s="7" t="s">
        <v>21</v>
      </c>
      <c r="C47" s="8"/>
      <c r="D47" s="2"/>
      <c r="E47" s="20"/>
      <c r="F47" s="21">
        <f>IFERROR(__xludf.DUMMYFUNCTION("importRange(""https://docs.google.com/spreadsheets/d/1Kkdoldcn3OLRzsTUaeyl2GWSMAePDgP4cOLe-rfehG8/edit"", ""S!C19"")"),43316.0)</f>
        <v>43316</v>
      </c>
      <c r="G47" s="8"/>
      <c r="H47" s="2"/>
      <c r="I47" s="8"/>
      <c r="J47" s="2"/>
      <c r="K47" s="2"/>
      <c r="L47" s="2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>
      <c r="A48" s="1"/>
      <c r="B48" s="3" t="s">
        <v>69</v>
      </c>
      <c r="C48" s="8"/>
      <c r="D48" s="11" t="str">
        <f>IFERROR(__xludf.DUMMYFUNCTION("importRange(""https://docs.google.com/spreadsheets/d/1Kkdoldcn3OLRzsTUaeyl2GWSMAePDgP4cOLe-rfehG8/edit"", ""S!B11"")"),"J Lundell")</f>
        <v>J Lundell</v>
      </c>
      <c r="E48" s="8"/>
      <c r="F48" s="2"/>
      <c r="G48" s="8"/>
      <c r="H48" s="2"/>
      <c r="I48" s="8"/>
      <c r="J48" s="1"/>
      <c r="K48" s="2"/>
      <c r="L48" s="2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>
      <c r="A49" s="1"/>
      <c r="B49" s="7" t="s">
        <v>39</v>
      </c>
      <c r="C49" s="8"/>
      <c r="D49" s="13" t="str">
        <f>IFERROR(__xludf.DUMMYFUNCTION("importRange(""https://docs.google.com/spreadsheets/d/1Kkdoldcn3OLRzsTUaeyl2GWSMAePDgP4cOLe-rfehG8/edit"", ""S!C11"")"),"8-0")</f>
        <v>8-0</v>
      </c>
      <c r="E49" s="2"/>
      <c r="F49" s="1"/>
      <c r="G49" s="8"/>
      <c r="H49" s="2"/>
      <c r="I49" s="8"/>
      <c r="J49" s="1"/>
      <c r="K49" s="2"/>
      <c r="L49" s="2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>
      <c r="A50" s="1"/>
      <c r="B50" s="1"/>
      <c r="C50" s="1"/>
      <c r="D50" s="2"/>
      <c r="E50" s="1"/>
      <c r="F50" s="12" t="s">
        <v>70</v>
      </c>
      <c r="G50" s="8"/>
      <c r="H50" s="11" t="str">
        <f>IFERROR(__xludf.DUMMYFUNCTION("importRange(""https://docs.google.com/spreadsheets/d/1Kkdoldcn3OLRzsTUaeyl2GWSMAePDgP4cOLe-rfehG8/edit"", ""S!B24"")"),"F Wiren")</f>
        <v>F Wiren</v>
      </c>
      <c r="I50" s="8"/>
      <c r="J50" s="1"/>
      <c r="K50" s="2"/>
      <c r="L50" s="2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>
      <c r="A51" s="1"/>
      <c r="B51" s="7" t="s">
        <v>71</v>
      </c>
      <c r="C51" s="8"/>
      <c r="D51" s="13" t="str">
        <f>IFERROR(__xludf.DUMMYFUNCTION("importRange(""https://docs.google.com/spreadsheets/d/1Kkdoldcn3OLRzsTUaeyl2GWSMAePDgP4cOLe-rfehG8/edit"", ""S!C12"")"),"wo")</f>
        <v>wo</v>
      </c>
      <c r="E51" s="2"/>
      <c r="F51" s="1"/>
      <c r="G51" s="8"/>
      <c r="H51" s="14">
        <f>IFERROR(__xludf.DUMMYFUNCTION("importRange(""https://docs.google.com/spreadsheets/d/1Kkdoldcn3OLRzsTUaeyl2GWSMAePDgP4cOLe-rfehG8/edit"", ""S!C24"")"),43318.0)</f>
        <v>43318</v>
      </c>
      <c r="I51" s="1"/>
      <c r="J51" s="1"/>
      <c r="K51" s="2"/>
      <c r="L51" s="2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>
      <c r="A52" s="1"/>
      <c r="B52" s="3" t="s">
        <v>72</v>
      </c>
      <c r="C52" s="8"/>
      <c r="D52" s="11" t="str">
        <f>IFERROR(__xludf.DUMMYFUNCTION("importRange(""https://docs.google.com/spreadsheets/d/1Kkdoldcn3OLRzsTUaeyl2GWSMAePDgP4cOLe-rfehG8/edit"", ""S!B12"")"),"O Andersson")</f>
        <v>O Andersson</v>
      </c>
      <c r="E52" s="8"/>
      <c r="F52" s="1"/>
      <c r="G52" s="8"/>
      <c r="H52" s="1"/>
      <c r="I52" s="1"/>
      <c r="J52" s="1"/>
      <c r="K52" s="2"/>
      <c r="L52" s="2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>
      <c r="A53" s="1"/>
      <c r="B53" s="7" t="s">
        <v>33</v>
      </c>
      <c r="C53" s="8"/>
      <c r="D53" s="3" t="s">
        <v>73</v>
      </c>
      <c r="E53" s="8"/>
      <c r="F53" s="11" t="str">
        <f>IFERROR(__xludf.DUMMYFUNCTION("importRange(""https://docs.google.com/spreadsheets/d/1Kkdoldcn3OLRzsTUaeyl2GWSMAePDgP4cOLe-rfehG8/edit"", ""S!B20"")"),"F Wiren")</f>
        <v>F Wiren</v>
      </c>
      <c r="G53" s="8"/>
      <c r="H53" s="1"/>
      <c r="I53" s="1"/>
      <c r="J53" s="1"/>
      <c r="K53" s="2"/>
      <c r="L53" s="2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>
      <c r="A54" s="1"/>
      <c r="B54" s="1"/>
      <c r="C54" s="1"/>
      <c r="D54" s="7" t="s">
        <v>7</v>
      </c>
      <c r="E54" s="8"/>
      <c r="F54" s="14">
        <f>IFERROR(__xludf.DUMMYFUNCTION("importRange(""https://docs.google.com/spreadsheets/d/1Kkdoldcn3OLRzsTUaeyl2GWSMAePDgP4cOLe-rfehG8/edit"", ""S!C20"")"),43314.0)</f>
        <v>43314</v>
      </c>
      <c r="G54" s="2"/>
      <c r="H54" s="2"/>
      <c r="I54" s="2"/>
      <c r="J54" s="2"/>
      <c r="K54" s="2"/>
      <c r="L54" s="2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</row>
    <row r="1005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</row>
    <row r="1006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</row>
    <row r="1007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</row>
    <row r="1008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</row>
    <row r="1009">
      <c r="A1009" s="4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</row>
  </sheetData>
  <mergeCells count="1">
    <mergeCell ref="M25:N25"/>
  </mergeCells>
  <drawing r:id="rId1"/>
</worksheet>
</file>